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COMMESSE\STL2022282\"/>
    </mc:Choice>
  </mc:AlternateContent>
  <xr:revisionPtr revIDLastSave="0" documentId="13_ncr:1_{7CCF4FA4-4D4C-401E-8358-D9A7F56056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adro Economico (agg prezzi)" sheetId="6" r:id="rId1"/>
    <sheet name="Foglio1" sheetId="1" r:id="rId2"/>
    <sheet name="Foglio2" sheetId="2" r:id="rId3"/>
    <sheet name="Foglio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6" l="1"/>
  <c r="C11" i="6" s="1"/>
  <c r="B8" i="6"/>
  <c r="B28" i="1"/>
  <c r="B27" i="1"/>
  <c r="B26" i="1"/>
  <c r="B20" i="1"/>
  <c r="B19" i="1"/>
  <c r="B13" i="1"/>
  <c r="B21" i="1"/>
  <c r="B9" i="1"/>
  <c r="B8" i="1"/>
  <c r="D10" i="1"/>
  <c r="D12" i="1"/>
  <c r="D15" i="1"/>
  <c r="B25" i="1"/>
  <c r="B24" i="1"/>
  <c r="D17" i="1"/>
  <c r="D29" i="1"/>
  <c r="C12" i="6" l="1"/>
  <c r="B14" i="6" s="1"/>
  <c r="C18" i="6" l="1"/>
  <c r="B15" i="6" s="1"/>
  <c r="C21" i="6" s="1"/>
  <c r="C25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D15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<sst xmlns="http://schemas.openxmlformats.org/spreadsheetml/2006/main" count="48" uniqueCount="44">
  <si>
    <t>Descrizione</t>
  </si>
  <si>
    <t xml:space="preserve"> </t>
  </si>
  <si>
    <t>Totale €</t>
  </si>
  <si>
    <t>Totale lavori ed oneri sicurezza</t>
  </si>
  <si>
    <t>Somme a disposizione dell'Ente</t>
  </si>
  <si>
    <t>di cui per:</t>
  </si>
  <si>
    <t>Oneri sicurezza non soggetti a</t>
  </si>
  <si>
    <r>
      <t>Lavori da eseguirsi</t>
    </r>
    <r>
      <rPr>
        <sz val="8"/>
        <rFont val="Times New Roman"/>
        <family val="1"/>
      </rPr>
      <t xml:space="preserve"> </t>
    </r>
  </si>
  <si>
    <t xml:space="preserve">Totale lavori </t>
  </si>
  <si>
    <t>imprevisti/pubbl..  compr.IVA</t>
  </si>
  <si>
    <t>Oneri IVA sp. Tecn. 22</t>
  </si>
  <si>
    <t xml:space="preserve">di cui mano d'opera </t>
  </si>
  <si>
    <t xml:space="preserve">di cui lavori </t>
  </si>
  <si>
    <t>Oneri IVA opere 10%</t>
  </si>
  <si>
    <t xml:space="preserve">ribasso  </t>
  </si>
  <si>
    <t xml:space="preserve">RIEPILOGO FINALE DELLA SPESA  </t>
  </si>
  <si>
    <t>costi fissi</t>
  </si>
  <si>
    <t>costi covid 19</t>
  </si>
  <si>
    <t>rimozione palo compreso IVA</t>
  </si>
  <si>
    <t>opere di fase III compreso IVA</t>
  </si>
  <si>
    <t>Oneri art. 113 D.Lgs 50/16 fase II+III</t>
  </si>
  <si>
    <t>spese tecniche  e generali pgogetto fasi I-II-III, D.L. fase I</t>
  </si>
  <si>
    <t>QUADRO ECONOMICO DELL'INTERVENTO
(Fase A - Piazza / Rotatoria)</t>
  </si>
  <si>
    <t>opere di fase B compreso IVA</t>
  </si>
  <si>
    <t>Oneri art. 113 D.Lgs 50/16 fase A</t>
  </si>
  <si>
    <t>oneri Cassa professionale 5%</t>
  </si>
  <si>
    <t>QUADRO ECONOMICO DELL'INTERVENTO</t>
  </si>
  <si>
    <t>Importo lavori da eseguire</t>
  </si>
  <si>
    <t>di cui lavori</t>
  </si>
  <si>
    <t>di cui manodopera</t>
  </si>
  <si>
    <t>Totale lavori</t>
  </si>
  <si>
    <t>Totale al netto del ribasso</t>
  </si>
  <si>
    <t>Oneri per la sicurezza non soggetti a ribasso</t>
  </si>
  <si>
    <t>Somma Importo lavori</t>
  </si>
  <si>
    <t>Somme a  disposizione</t>
  </si>
  <si>
    <t>di cui per imprevisti e lavori in economia, iva compresa</t>
  </si>
  <si>
    <t>di cui spese tecniche e generali progetto e D.L.</t>
  </si>
  <si>
    <t>di cui Oneri IVA opere 22%</t>
  </si>
  <si>
    <t>di cui oneri IVA sp. Tecn. 22%</t>
  </si>
  <si>
    <t>di cui oneri cassa professionale 5%</t>
  </si>
  <si>
    <t>TOTALE</t>
  </si>
  <si>
    <t>QUADRO ECONOMICO A DICEMBRE 2022 (aggiudicazione lavori)</t>
  </si>
  <si>
    <t>Ribasso offerto 3%</t>
  </si>
  <si>
    <t>X  DITTA, IVA COMPRESA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</si>
</sst>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&quot;€&quot;\ #,##0.00;[Red]\-&quot;€&quot;\ #,##0.00"/>
    <numFmt numFmtId="165" formatCode="_-&quot;€&quot;\ * #,##0.00_-;\-&quot;€&quot;\ * #,##0.00_-;_-&quot;€&quot;\ * &quot;-&quot;??_-;_-@_-"/>
    <numFmt numFmtId="166" formatCode="_-[$€-410]\ * #,##0.00_-;\-[$€-410]\ * #,##0.00_-;_-[$€-410]\ * &quot;-&quot;??_-;_-@_-"/>
  </numFmts>
  <fonts count="16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11"/>
      <name val="Times New Roman"/>
      <family val="1"/>
    </font>
    <font>
      <u/>
      <sz val="10"/>
      <name val="Times New Roman"/>
      <family val="1"/>
    </font>
    <font>
      <b/>
      <u/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Cambria"/>
      <family val="1"/>
    </font>
    <font>
      <sz val="10"/>
      <color theme="1"/>
      <name val="Cambria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2" fillId="0" borderId="1" xfId="0" applyNumberFormat="1" applyFont="1" applyBorder="1"/>
    <xf numFmtId="4" fontId="3" fillId="0" borderId="0" xfId="0" applyNumberFormat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165" fontId="2" fillId="0" borderId="0" xfId="0" applyNumberFormat="1" applyFont="1"/>
    <xf numFmtId="0" fontId="3" fillId="0" borderId="2" xfId="0" applyFont="1" applyBorder="1" applyAlignment="1">
      <alignment wrapText="1"/>
    </xf>
    <xf numFmtId="49" fontId="7" fillId="0" borderId="0" xfId="0" applyNumberFormat="1" applyFont="1" applyAlignment="1">
      <alignment horizontal="center"/>
    </xf>
    <xf numFmtId="0" fontId="7" fillId="0" borderId="0" xfId="0" applyFont="1"/>
    <xf numFmtId="4" fontId="7" fillId="0" borderId="0" xfId="0" applyNumberFormat="1" applyFont="1"/>
    <xf numFmtId="49" fontId="2" fillId="0" borderId="0" xfId="0" quotePrefix="1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2" fillId="0" borderId="2" xfId="0" applyNumberFormat="1" applyFont="1" applyBorder="1"/>
    <xf numFmtId="4" fontId="8" fillId="0" borderId="0" xfId="0" applyNumberFormat="1" applyFont="1"/>
    <xf numFmtId="166" fontId="2" fillId="0" borderId="0" xfId="0" applyNumberFormat="1" applyFont="1"/>
    <xf numFmtId="165" fontId="2" fillId="0" borderId="0" xfId="1" applyFont="1"/>
    <xf numFmtId="165" fontId="2" fillId="0" borderId="1" xfId="1" applyFont="1" applyBorder="1"/>
    <xf numFmtId="165" fontId="3" fillId="0" borderId="0" xfId="1" applyFont="1"/>
    <xf numFmtId="0" fontId="2" fillId="0" borderId="3" xfId="0" applyFont="1" applyBorder="1" applyAlignment="1">
      <alignment wrapText="1"/>
    </xf>
    <xf numFmtId="0" fontId="11" fillId="0" borderId="0" xfId="0" applyFont="1" applyAlignment="1">
      <alignment wrapText="1"/>
    </xf>
    <xf numFmtId="4" fontId="11" fillId="0" borderId="0" xfId="0" applyNumberFormat="1" applyFont="1"/>
    <xf numFmtId="0" fontId="11" fillId="0" borderId="1" xfId="0" applyFont="1" applyBorder="1" applyAlignment="1">
      <alignment wrapText="1"/>
    </xf>
    <xf numFmtId="4" fontId="11" fillId="0" borderId="1" xfId="0" applyNumberFormat="1" applyFont="1" applyBorder="1"/>
    <xf numFmtId="0" fontId="3" fillId="0" borderId="0" xfId="0" applyFont="1" applyAlignment="1">
      <alignment wrapText="1"/>
    </xf>
    <xf numFmtId="165" fontId="3" fillId="0" borderId="0" xfId="1" applyFont="1" applyBorder="1"/>
    <xf numFmtId="165" fontId="3" fillId="0" borderId="1" xfId="1" applyFont="1" applyBorder="1"/>
    <xf numFmtId="166" fontId="11" fillId="0" borderId="0" xfId="0" applyNumberFormat="1" applyFont="1"/>
    <xf numFmtId="166" fontId="11" fillId="0" borderId="1" xfId="0" applyNumberFormat="1" applyFont="1" applyBorder="1"/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right" vertical="center" wrapText="1"/>
    </xf>
    <xf numFmtId="164" fontId="14" fillId="0" borderId="4" xfId="0" applyNumberFormat="1" applyFont="1" applyBorder="1" applyAlignment="1">
      <alignment horizontal="right" vertical="center" wrapText="1"/>
    </xf>
    <xf numFmtId="0" fontId="13" fillId="0" borderId="4" xfId="0" applyFont="1" applyBorder="1" applyAlignment="1">
      <alignment horizontal="justify" vertical="center" wrapText="1"/>
    </xf>
    <xf numFmtId="164" fontId="12" fillId="0" borderId="4" xfId="0" applyNumberFormat="1" applyFont="1" applyBorder="1"/>
    <xf numFmtId="0" fontId="0" fillId="0" borderId="4" xfId="0" applyBorder="1"/>
    <xf numFmtId="164" fontId="13" fillId="0" borderId="4" xfId="0" applyNumberFormat="1" applyFont="1" applyBorder="1" applyAlignment="1">
      <alignment horizontal="right" vertical="center" wrapText="1"/>
    </xf>
    <xf numFmtId="0" fontId="14" fillId="2" borderId="4" xfId="0" applyFont="1" applyFill="1" applyBorder="1" applyAlignment="1">
      <alignment horizontal="justify" vertical="center" wrapText="1"/>
    </xf>
    <xf numFmtId="0" fontId="0" fillId="2" borderId="4" xfId="0" applyFill="1" applyBorder="1"/>
    <xf numFmtId="164" fontId="14" fillId="2" borderId="4" xfId="0" applyNumberFormat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6" fillId="0" borderId="0" xfId="0" applyFont="1"/>
    <xf numFmtId="0" fontId="15" fillId="0" borderId="0" xfId="0" applyFont="1"/>
    <xf numFmtId="8" fontId="15" fillId="0" borderId="0" xfId="0" applyNumberFormat="1" applyFont="1"/>
    <xf numFmtId="0" fontId="1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5"/>
  <sheetViews>
    <sheetView tabSelected="1" zoomScaleNormal="100" zoomScaleSheetLayoutView="100" workbookViewId="0">
      <selection activeCell="C17" sqref="C17"/>
    </sheetView>
  </sheetViews>
  <sheetFormatPr defaultColWidth="63" defaultRowHeight="12.75" x14ac:dyDescent="0.2"/>
  <cols>
    <col min="1" max="1" width="47" style="1" customWidth="1"/>
    <col min="2" max="3" width="19" style="1" customWidth="1"/>
    <col min="4" max="16384" width="63" style="1"/>
  </cols>
  <sheetData>
    <row r="2" spans="1:5" ht="15.75" customHeight="1" x14ac:dyDescent="0.2">
      <c r="A2" s="49" t="s">
        <v>26</v>
      </c>
      <c r="B2" s="49"/>
      <c r="C2" s="49"/>
      <c r="D2" s="44"/>
      <c r="E2" s="44"/>
    </row>
    <row r="3" spans="1:5" ht="14.25" x14ac:dyDescent="0.2">
      <c r="A3" s="50" t="s">
        <v>15</v>
      </c>
      <c r="B3" s="50"/>
      <c r="C3" s="50"/>
      <c r="D3" s="45"/>
      <c r="E3" s="45"/>
    </row>
    <row r="5" spans="1:5" x14ac:dyDescent="0.2">
      <c r="A5"/>
      <c r="B5"/>
      <c r="C5"/>
    </row>
    <row r="6" spans="1:5" ht="19.5" customHeight="1" x14ac:dyDescent="0.2">
      <c r="A6" s="48" t="s">
        <v>41</v>
      </c>
      <c r="B6" s="48"/>
      <c r="C6" s="48"/>
    </row>
    <row r="7" spans="1:5" ht="19.5" customHeight="1" x14ac:dyDescent="0.2">
      <c r="A7" s="32" t="s">
        <v>27</v>
      </c>
      <c r="B7" s="33"/>
      <c r="C7" s="34">
        <v>56239.42</v>
      </c>
    </row>
    <row r="8" spans="1:5" ht="19.5" customHeight="1" x14ac:dyDescent="0.2">
      <c r="A8" s="33" t="s">
        <v>28</v>
      </c>
      <c r="B8" s="34">
        <f>C7-B9</f>
        <v>45460.61</v>
      </c>
      <c r="C8" s="33"/>
    </row>
    <row r="9" spans="1:5" ht="19.5" customHeight="1" x14ac:dyDescent="0.2">
      <c r="A9" s="33" t="s">
        <v>29</v>
      </c>
      <c r="B9" s="34">
        <v>10778.81</v>
      </c>
      <c r="C9" s="33"/>
    </row>
    <row r="10" spans="1:5" ht="19.5" customHeight="1" x14ac:dyDescent="0.2">
      <c r="A10" s="32" t="s">
        <v>30</v>
      </c>
      <c r="B10" s="33"/>
      <c r="C10" s="34">
        <f>C7</f>
        <v>56239.42</v>
      </c>
    </row>
    <row r="11" spans="1:5" ht="19.5" customHeight="1" x14ac:dyDescent="0.2">
      <c r="A11" s="32" t="s">
        <v>42</v>
      </c>
      <c r="B11" s="33"/>
      <c r="C11" s="34">
        <f>C10*3/100</f>
        <v>1687.1826000000001</v>
      </c>
    </row>
    <row r="12" spans="1:5" ht="19.5" customHeight="1" x14ac:dyDescent="0.2">
      <c r="A12" s="32" t="s">
        <v>31</v>
      </c>
      <c r="B12" s="33"/>
      <c r="C12" s="34">
        <f>C10-C11</f>
        <v>54552.237399999998</v>
      </c>
    </row>
    <row r="13" spans="1:5" ht="19.5" customHeight="1" x14ac:dyDescent="0.2">
      <c r="A13" s="32" t="s">
        <v>32</v>
      </c>
      <c r="B13" s="33"/>
      <c r="C13" s="34">
        <v>2811.97</v>
      </c>
    </row>
    <row r="14" spans="1:5" ht="19.5" customHeight="1" x14ac:dyDescent="0.25">
      <c r="A14" s="35" t="s">
        <v>33</v>
      </c>
      <c r="B14" s="36">
        <f>SUM(C12:C13)</f>
        <v>57364.207399999999</v>
      </c>
      <c r="C14" s="37"/>
    </row>
    <row r="15" spans="1:5" ht="19.5" customHeight="1" x14ac:dyDescent="0.2">
      <c r="A15" s="35" t="s">
        <v>34</v>
      </c>
      <c r="B15" s="38">
        <f>SUM(C16:C20)</f>
        <v>17514.575627999999</v>
      </c>
      <c r="C15" s="37"/>
    </row>
    <row r="16" spans="1:5" ht="27" customHeight="1" x14ac:dyDescent="0.2">
      <c r="A16" s="39" t="s">
        <v>35</v>
      </c>
      <c r="B16" s="40"/>
      <c r="C16" s="41">
        <v>4894.45</v>
      </c>
    </row>
    <row r="17" spans="1:3" ht="19.5" customHeight="1" x14ac:dyDescent="0.2">
      <c r="A17" s="32" t="s">
        <v>36</v>
      </c>
      <c r="B17" s="37"/>
      <c r="C17" s="34"/>
    </row>
    <row r="18" spans="1:3" ht="19.5" customHeight="1" x14ac:dyDescent="0.2">
      <c r="A18" s="32" t="s">
        <v>37</v>
      </c>
      <c r="B18" s="37"/>
      <c r="C18" s="34">
        <f>B14*0.22</f>
        <v>12620.125628</v>
      </c>
    </row>
    <row r="19" spans="1:3" ht="19.5" customHeight="1" x14ac:dyDescent="0.2">
      <c r="A19" s="42" t="s">
        <v>38</v>
      </c>
      <c r="B19" s="37"/>
      <c r="C19" s="34"/>
    </row>
    <row r="20" spans="1:3" ht="19.5" customHeight="1" x14ac:dyDescent="0.2">
      <c r="A20" s="42" t="s">
        <v>39</v>
      </c>
      <c r="B20" s="37"/>
      <c r="C20" s="34"/>
    </row>
    <row r="21" spans="1:3" ht="19.5" customHeight="1" x14ac:dyDescent="0.2">
      <c r="A21" s="35" t="s">
        <v>40</v>
      </c>
      <c r="B21" s="43"/>
      <c r="C21" s="38">
        <f>B15+B14</f>
        <v>74878.783028000005</v>
      </c>
    </row>
    <row r="25" spans="1:3" s="46" customFormat="1" ht="14.25" customHeight="1" x14ac:dyDescent="0.25">
      <c r="A25" s="46" t="s">
        <v>43</v>
      </c>
      <c r="C25" s="47">
        <f>B14+C18</f>
        <v>69984.333027999994</v>
      </c>
    </row>
  </sheetData>
  <mergeCells count="3">
    <mergeCell ref="A6:C6"/>
    <mergeCell ref="A2:C2"/>
    <mergeCell ref="A3:C3"/>
  </mergeCell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37"/>
  <sheetViews>
    <sheetView zoomScaleNormal="100" zoomScaleSheetLayoutView="100" workbookViewId="0">
      <selection activeCell="B29" sqref="B29"/>
    </sheetView>
  </sheetViews>
  <sheetFormatPr defaultRowHeight="12.75" x14ac:dyDescent="0.2"/>
  <cols>
    <col min="1" max="1" width="29.42578125" style="1" customWidth="1"/>
    <col min="2" max="2" width="13.28515625" style="1" customWidth="1"/>
    <col min="3" max="3" width="5" style="1" customWidth="1"/>
    <col min="4" max="5" width="13.28515625" style="1" customWidth="1"/>
    <col min="6" max="16384" width="9.140625" style="1"/>
  </cols>
  <sheetData>
    <row r="2" spans="1:5" ht="34.5" customHeight="1" x14ac:dyDescent="0.25">
      <c r="A2" s="51" t="s">
        <v>22</v>
      </c>
      <c r="B2" s="52"/>
      <c r="C2" s="52"/>
      <c r="D2" s="52"/>
      <c r="E2" s="52"/>
    </row>
    <row r="3" spans="1:5" ht="14.25" x14ac:dyDescent="0.2">
      <c r="A3" s="53" t="s">
        <v>15</v>
      </c>
      <c r="B3" s="53"/>
      <c r="C3" s="53"/>
      <c r="D3" s="53"/>
      <c r="E3" s="53"/>
    </row>
    <row r="5" spans="1:5" x14ac:dyDescent="0.2">
      <c r="A5" s="1" t="s">
        <v>0</v>
      </c>
      <c r="B5" s="8"/>
      <c r="C5" s="8"/>
      <c r="D5" s="8"/>
      <c r="E5" s="8"/>
    </row>
    <row r="6" spans="1:5" x14ac:dyDescent="0.2">
      <c r="A6" s="1" t="s">
        <v>1</v>
      </c>
      <c r="B6" s="2"/>
      <c r="C6" s="2"/>
      <c r="D6" s="14"/>
      <c r="E6" s="11"/>
    </row>
    <row r="7" spans="1:5" x14ac:dyDescent="0.2">
      <c r="A7" s="1" t="s">
        <v>7</v>
      </c>
      <c r="D7" s="19">
        <v>35000</v>
      </c>
      <c r="E7" s="12"/>
    </row>
    <row r="8" spans="1:5" x14ac:dyDescent="0.2">
      <c r="A8" s="23" t="s">
        <v>12</v>
      </c>
      <c r="B8" s="30">
        <f>D7-B9</f>
        <v>26699.604743083004</v>
      </c>
      <c r="C8" s="24"/>
      <c r="D8" s="19"/>
      <c r="E8" s="13"/>
    </row>
    <row r="9" spans="1:5" x14ac:dyDescent="0.2">
      <c r="A9" s="25" t="s">
        <v>11</v>
      </c>
      <c r="B9" s="31">
        <f>D7*0.3/1.15/1.1</f>
        <v>8300.395256916996</v>
      </c>
      <c r="C9" s="26"/>
      <c r="D9" s="20"/>
      <c r="E9" s="13"/>
    </row>
    <row r="10" spans="1:5" x14ac:dyDescent="0.2">
      <c r="A10" s="6" t="s">
        <v>8</v>
      </c>
      <c r="B10" s="3"/>
      <c r="C10" s="3"/>
      <c r="D10" s="21">
        <f>D7</f>
        <v>35000</v>
      </c>
      <c r="E10" s="13"/>
    </row>
    <row r="11" spans="1:5" x14ac:dyDescent="0.2">
      <c r="A11" s="6" t="s">
        <v>6</v>
      </c>
      <c r="B11" s="3"/>
      <c r="C11" s="3"/>
      <c r="D11" s="21"/>
      <c r="E11" s="13"/>
    </row>
    <row r="12" spans="1:5" x14ac:dyDescent="0.2">
      <c r="A12" s="6" t="s">
        <v>14</v>
      </c>
      <c r="B12" s="3"/>
      <c r="C12" s="3"/>
      <c r="D12" s="21">
        <f>B13+B14</f>
        <v>2006.19</v>
      </c>
      <c r="E12" s="13"/>
    </row>
    <row r="13" spans="1:5" x14ac:dyDescent="0.2">
      <c r="A13" s="23" t="s">
        <v>16</v>
      </c>
      <c r="B13" s="30">
        <f>D10*2.5%</f>
        <v>875</v>
      </c>
      <c r="C13" s="3"/>
      <c r="D13" s="21"/>
      <c r="E13" s="13"/>
    </row>
    <row r="14" spans="1:5" x14ac:dyDescent="0.2">
      <c r="A14" s="7" t="s">
        <v>17</v>
      </c>
      <c r="B14" s="31">
        <v>1131.19</v>
      </c>
      <c r="C14" s="4"/>
      <c r="D14" s="29" t="s">
        <v>1</v>
      </c>
      <c r="E14" s="13"/>
    </row>
    <row r="15" spans="1:5" x14ac:dyDescent="0.2">
      <c r="A15" s="27" t="s">
        <v>3</v>
      </c>
      <c r="B15" s="5"/>
      <c r="C15" s="5"/>
      <c r="D15" s="28">
        <f>SUM(D10:D14)</f>
        <v>37006.19</v>
      </c>
      <c r="E15" s="13"/>
    </row>
    <row r="16" spans="1:5" ht="18" customHeight="1" x14ac:dyDescent="0.2">
      <c r="A16" s="27"/>
      <c r="B16" s="5"/>
      <c r="C16" s="5"/>
      <c r="D16" s="28"/>
      <c r="E16" s="13"/>
    </row>
    <row r="17" spans="1:8" x14ac:dyDescent="0.2">
      <c r="A17" s="6" t="s">
        <v>4</v>
      </c>
      <c r="B17" s="15"/>
      <c r="C17" s="3"/>
      <c r="D17" s="21">
        <f>SUM(B19:B28)</f>
        <v>55790.366600000001</v>
      </c>
      <c r="E17" s="17"/>
    </row>
    <row r="18" spans="1:8" x14ac:dyDescent="0.2">
      <c r="A18" s="6" t="s">
        <v>5</v>
      </c>
      <c r="B18" s="3"/>
      <c r="C18" s="3"/>
      <c r="D18" s="19"/>
      <c r="E18" s="13"/>
    </row>
    <row r="19" spans="1:8" x14ac:dyDescent="0.2">
      <c r="A19" s="6" t="s">
        <v>23</v>
      </c>
      <c r="B19" s="3">
        <f>(24240.36*1.025+1131.19)*1.1</f>
        <v>28575.314900000001</v>
      </c>
      <c r="C19" s="3"/>
      <c r="D19" s="19"/>
      <c r="E19" s="13"/>
    </row>
    <row r="20" spans="1:8" x14ac:dyDescent="0.2">
      <c r="A20" s="6" t="s">
        <v>19</v>
      </c>
      <c r="B20" s="3">
        <f>(10929.29*1.025+1131.19)*1.1</f>
        <v>13567.083475000001</v>
      </c>
      <c r="C20" s="3"/>
      <c r="D20" s="19"/>
      <c r="E20" s="13"/>
    </row>
    <row r="21" spans="1:8" x14ac:dyDescent="0.2">
      <c r="A21" s="6" t="s">
        <v>18</v>
      </c>
      <c r="B21" s="18">
        <f>2500*1.22</f>
        <v>3050</v>
      </c>
      <c r="C21" s="3"/>
      <c r="D21" s="19" t="s">
        <v>1</v>
      </c>
      <c r="E21" s="13"/>
    </row>
    <row r="22" spans="1:8" x14ac:dyDescent="0.2">
      <c r="A22" s="6" t="s">
        <v>9</v>
      </c>
      <c r="B22" s="18">
        <v>523.20000000000005</v>
      </c>
      <c r="C22" s="3"/>
      <c r="D22" s="19"/>
      <c r="E22" s="3"/>
    </row>
    <row r="23" spans="1:8" ht="25.5" x14ac:dyDescent="0.2">
      <c r="A23" s="6" t="s">
        <v>21</v>
      </c>
      <c r="B23" s="18">
        <v>3800</v>
      </c>
      <c r="C23" s="3"/>
      <c r="D23" s="19"/>
      <c r="E23" s="3" t="s">
        <v>1</v>
      </c>
    </row>
    <row r="24" spans="1:8" x14ac:dyDescent="0.2">
      <c r="A24" s="6" t="s">
        <v>13</v>
      </c>
      <c r="B24" s="18">
        <f>D15*0.1</f>
        <v>3700.6190000000006</v>
      </c>
      <c r="C24" s="3"/>
      <c r="D24" s="19"/>
      <c r="E24" s="3"/>
    </row>
    <row r="25" spans="1:8" x14ac:dyDescent="0.2">
      <c r="A25" s="6" t="s">
        <v>24</v>
      </c>
      <c r="B25" s="18">
        <f>D15*0.02</f>
        <v>740.12380000000007</v>
      </c>
      <c r="C25" s="3"/>
      <c r="D25" s="19"/>
      <c r="E25" s="3"/>
    </row>
    <row r="26" spans="1:8" x14ac:dyDescent="0.2">
      <c r="A26" s="6" t="s">
        <v>10</v>
      </c>
      <c r="B26" s="18">
        <f>(B23+B27)*0.22</f>
        <v>877.8</v>
      </c>
      <c r="C26" s="3"/>
      <c r="D26" s="19"/>
      <c r="E26" s="3"/>
    </row>
    <row r="27" spans="1:8" x14ac:dyDescent="0.2">
      <c r="A27" s="6" t="s">
        <v>25</v>
      </c>
      <c r="B27" s="18">
        <f>(B23)*0.05</f>
        <v>190</v>
      </c>
      <c r="C27" s="3"/>
      <c r="D27" s="19"/>
      <c r="E27" s="13"/>
    </row>
    <row r="28" spans="1:8" x14ac:dyDescent="0.2">
      <c r="A28" s="7" t="s">
        <v>20</v>
      </c>
      <c r="B28" s="18">
        <f>((24240.36+10929.29)*1.025+1131.19*2)*0.02</f>
        <v>766.22542499999997</v>
      </c>
      <c r="C28" s="4"/>
      <c r="D28" s="20"/>
      <c r="E28" s="13"/>
    </row>
    <row r="29" spans="1:8" x14ac:dyDescent="0.2">
      <c r="A29" s="10" t="s">
        <v>2</v>
      </c>
      <c r="B29" s="16"/>
      <c r="C29" s="5"/>
      <c r="D29" s="21">
        <f>D15+D17</f>
        <v>92796.556600000011</v>
      </c>
      <c r="E29" s="13"/>
    </row>
    <row r="30" spans="1:8" x14ac:dyDescent="0.2">
      <c r="A30" s="22"/>
      <c r="B30" s="22"/>
      <c r="C30" s="22"/>
      <c r="D30" s="22"/>
      <c r="E30" s="13"/>
    </row>
    <row r="31" spans="1:8" x14ac:dyDescent="0.2">
      <c r="D31" s="9"/>
      <c r="E31" s="17"/>
      <c r="F31" s="3"/>
      <c r="H31" s="3"/>
    </row>
    <row r="32" spans="1:8" x14ac:dyDescent="0.2">
      <c r="D32" s="9"/>
      <c r="E32" s="6"/>
    </row>
    <row r="33" spans="1:5" x14ac:dyDescent="0.2">
      <c r="A33" s="6"/>
      <c r="B33" s="6"/>
      <c r="C33" s="6"/>
      <c r="D33" s="6"/>
      <c r="E33" s="3"/>
    </row>
    <row r="34" spans="1:5" x14ac:dyDescent="0.2">
      <c r="E34" s="3"/>
    </row>
    <row r="35" spans="1:5" x14ac:dyDescent="0.2">
      <c r="E35" s="6"/>
    </row>
    <row r="37" spans="1:5" x14ac:dyDescent="0.2">
      <c r="B37" s="3"/>
      <c r="C37" s="3"/>
    </row>
  </sheetData>
  <mergeCells count="2">
    <mergeCell ref="A2:E2"/>
    <mergeCell ref="A3:E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11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Quadro Economico (agg prezzi)</vt:lpstr>
      <vt:lpstr>Foglio1</vt:lpstr>
      <vt:lpstr>Foglio2</vt:lpstr>
      <vt:lpstr>Foglio3</vt:lpstr>
    </vt:vector>
  </TitlesOfParts>
  <Company>studio tecnico associato ambrosetti e colombo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ambrosetti e colombo</dc:creator>
  <cp:lastModifiedBy>Massimo Lodi</cp:lastModifiedBy>
  <cp:lastPrinted>2022-05-19T15:02:42Z</cp:lastPrinted>
  <dcterms:created xsi:type="dcterms:W3CDTF">2006-08-12T09:57:31Z</dcterms:created>
  <dcterms:modified xsi:type="dcterms:W3CDTF">2023-03-24T11:20:52Z</dcterms:modified>
</cp:coreProperties>
</file>